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9_{023FEECE-1D45-4EBC-9166-5B2E18210D47}" xr6:coauthVersionLast="47" xr6:coauthVersionMax="47" xr10:uidLastSave="{00000000-0000-0000-0000-000000000000}"/>
  <bookViews>
    <workbookView xWindow="-150" yWindow="0" windowWidth="28935" windowHeight="15450" xr2:uid="{6EF69015-CDEE-4C1B-91ED-A08DF16EDC05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C35" i="2" s="1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F6" i="2"/>
  <c r="F7" i="2"/>
  <c r="F8" i="2"/>
  <c r="F9" i="2"/>
  <c r="F10" i="2"/>
  <c r="F11" i="2"/>
  <c r="F12" i="2"/>
  <c r="F13" i="2"/>
  <c r="F14" i="2"/>
  <c r="F15" i="2"/>
  <c r="C34" i="2"/>
  <c r="C37" i="2" s="1"/>
</calcChain>
</file>

<file path=xl/sharedStrings.xml><?xml version="1.0" encoding="utf-8"?>
<sst xmlns="http://schemas.openxmlformats.org/spreadsheetml/2006/main" count="49" uniqueCount="49">
  <si>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</si>
  <si>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</si>
  <si>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</si>
  <si>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</si>
  <si>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</si>
  <si>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</si>
  <si>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</si>
  <si>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</si>
  <si>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</si>
  <si>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</si>
  <si>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</si>
  <si>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</si>
  <si>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</si>
  <si>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</si>
  <si>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</si>
  <si>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</si>
  <si>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</si>
  <si>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</si>
  <si>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</si>
  <si>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</si>
  <si>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</si>
  <si>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</si>
  <si>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</si>
  <si>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</si>
  <si>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</si>
  <si>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</si>
  <si>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</si>
  <si>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</si>
  <si>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</si>
  <si>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List all additional CDIS courses taken by the student with hours &amp; grades. *Do not include clinical practicum courses.</t>
  </si>
  <si>
    <t>University of Central Florida</t>
  </si>
  <si>
    <t xml:space="preserve">SPA 3101 Physiologogical Bases of Speech and Hearing </t>
  </si>
  <si>
    <t>SPA 3104 Neural Bases of Communication</t>
  </si>
  <si>
    <t>SPA 3112 Basic Phonetics/ SPA 3112L Basic Phonetics Lab</t>
  </si>
  <si>
    <t>SPA 3011 Speech Science I: Production/ SPA 3011L Lab</t>
  </si>
  <si>
    <t>SPA 3123 Speech Science II: Perception/ SPA3123L Lab</t>
  </si>
  <si>
    <t>SPA 4032 Audiology</t>
  </si>
  <si>
    <t>SPA 4201 Articulation and Phonological Disorders</t>
  </si>
  <si>
    <t>SPA 4321 Audiologic Rehabilitation</t>
  </si>
  <si>
    <t>SPA 4400 Language Disorders across the lifespan</t>
  </si>
  <si>
    <t xml:space="preserve">ASHA requires: </t>
  </si>
  <si>
    <t>Physcial Science - 3 hours (Chem or Intro to  Physics)</t>
  </si>
  <si>
    <t>Biological Science-3 hours (Human Anatomy &amp; Physiology, Zoology, Neurophysiology, Human Genetics, Veterinary Science)</t>
  </si>
  <si>
    <t>Social/Behavorial Science - 3 hours (Psychology, Sociology, Anthropology, Public Health)</t>
  </si>
  <si>
    <t>Statistics--HP 3302 (Not Business Statistics)</t>
  </si>
  <si>
    <t>Development Across the LifeSpan OR Human Growth and Development</t>
  </si>
  <si>
    <t>Phonetics--CDIS 3359/5353</t>
  </si>
  <si>
    <t>Speech Science--CDIS 3375/5375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</si>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</sst>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EB892-4605-43A6-AF77-3B87CB80010E}">
  <sheetPr codeName="Sheet1">
    <pageSetUpPr fitToPage="1"/>
  </sheetPr>
  <dimension ref="A1:F53"/>
  <sheetViews>
    <sheetView tabSelected="1" view="pageBreakPreview" zoomScaleNormal="100" zoomScaleSheetLayoutView="100" workbookViewId="0">
      <selection activeCell="B9" sqref="B9"/>
    </sheetView>
  </sheetViews>
  <sheetFormatPr defaultColWidth="10.7109375" defaultRowHeight="15.75"/>
  <cols>
    <col min="1" max="1" width="41.28515625" style="3" customWidth="1"/>
    <col min="2" max="2" width="89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C1" s="8" t="s">
        <v>0</v>
      </c>
      <c r="D1" s="15" t="s">
        <v>18</v>
      </c>
      <c r="E1" s="15"/>
      <c r="F1" s="15"/>
    </row>
    <row r="2" spans="1:6" s="7" customFormat="1">
      <c r="A2" s="7" t="s">
        <v>27</v>
      </c>
      <c r="C2" s="8"/>
      <c r="D2" s="15"/>
      <c r="E2" s="15"/>
      <c r="F2" s="15"/>
    </row>
    <row r="3" spans="1:6" s="8" customFormat="1">
      <c r="A3" s="8" t="s">
        <v>1</v>
      </c>
      <c r="B3" s="8" t="s">
        <v>30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31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B6" s="10" t="s">
        <v>37</v>
      </c>
      <c r="C6" s="11">
        <v>3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36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B8" s="10" t="s">
        <v>38</v>
      </c>
      <c r="C8" s="11">
        <v>3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8" t="s">
        <v>48</v>
      </c>
      <c r="B9" s="10" t="s">
        <v>35</v>
      </c>
      <c r="C9" s="11">
        <v>3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C10" s="11"/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B11" s="10" t="s">
        <v>39</v>
      </c>
      <c r="C11" s="11">
        <v>3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B12" s="10" t="s">
        <v>32</v>
      </c>
      <c r="C12" s="11">
        <v>3</v>
      </c>
      <c r="D12" s="11"/>
      <c r="E12" s="11"/>
      <c r="F12" s="11">
        <f>IF(E12&gt;"",VLOOKUP(E12,Sheet2!$A$1:$B$5,2)*C12,0)</f>
        <v>0</v>
      </c>
    </row>
    <row r="13" spans="1:6" s="10" customFormat="1" ht="18.75">
      <c r="A13" s="18" t="s">
        <v>46</v>
      </c>
      <c r="B13" s="10" t="s">
        <v>33</v>
      </c>
      <c r="C13" s="11">
        <v>3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8" t="s">
        <v>47</v>
      </c>
      <c r="B14" s="10" t="s">
        <v>34</v>
      </c>
      <c r="C14" s="11">
        <v>3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/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D19" s="11"/>
      <c r="E19" s="11"/>
      <c r="F19" s="11">
        <f>IF(E19&gt;"",VLOOKUP(E19,Sheet2!$A$1:$B$5,2)*C19,0)</f>
        <v>0</v>
      </c>
    </row>
    <row r="20" spans="1:6" s="10" customFormat="1" ht="18.75">
      <c r="A20" s="16" t="s">
        <v>29</v>
      </c>
      <c r="B20" s="17"/>
      <c r="D20" s="11"/>
      <c r="E20" s="11"/>
      <c r="F20" s="11">
        <f>IF(E20&gt;"",VLOOKUP(E20,Sheet2!$A$1:$B$5,2)*C20,0)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IF(E21&gt;"",VLOOKUP(E21,Sheet2!$A$1:$B$5,2)*C21,0)</f>
        <v>0</v>
      </c>
    </row>
    <row r="22" spans="1:6" s="7" customFormat="1" ht="18.75">
      <c r="A22" s="10" t="s">
        <v>13</v>
      </c>
      <c r="B22" s="14"/>
      <c r="C22" s="11">
        <v>3</v>
      </c>
      <c r="D22" s="8"/>
      <c r="E22" s="8"/>
      <c r="F22" s="11">
        <f>IF(E22&gt;"",VLOOKUP(E22,Sheet2!$A$1:$B$5,2)*C22,0)</f>
        <v>0</v>
      </c>
    </row>
    <row r="23" spans="1:6" s="7" customFormat="1" ht="18.75">
      <c r="A23" s="10" t="s">
        <v>14</v>
      </c>
      <c r="B23" s="10"/>
      <c r="C23" s="11">
        <v>3</v>
      </c>
      <c r="D23" s="8"/>
      <c r="E23" s="8"/>
      <c r="F23" s="11">
        <f>IF(E23&gt;"",VLOOKUP(E23,Sheet2!$A$1:$B$5,2)*C23,0)</f>
        <v>0</v>
      </c>
    </row>
    <row r="24" spans="1:6" s="7" customFormat="1" ht="18.75">
      <c r="A24" s="10" t="s">
        <v>16</v>
      </c>
      <c r="B24" s="10"/>
      <c r="C24" s="11">
        <v>3</v>
      </c>
      <c r="D24" s="8"/>
      <c r="E24" s="8"/>
      <c r="F24" s="11">
        <f>IF(E24&gt;"",VLOOKUP(E24,Sheet2!$A$1:$B$5,2)*C24,0)</f>
        <v>0</v>
      </c>
    </row>
    <row r="25" spans="1:6" s="7" customFormat="1" ht="18.75">
      <c r="A25" s="10" t="s">
        <v>15</v>
      </c>
      <c r="B25" s="10"/>
      <c r="C25" s="11">
        <v>3</v>
      </c>
      <c r="D25" s="8"/>
      <c r="E25" s="8"/>
      <c r="F25" s="11">
        <f>IF(E25&gt;"",VLOOKUP(E25,Sheet2!$A$1:$B$5,2)*C25,0)</f>
        <v>0</v>
      </c>
    </row>
    <row r="26" spans="1:6" s="7" customFormat="1" ht="18.75">
      <c r="C26" s="8"/>
      <c r="D26" s="8"/>
      <c r="E26" s="8"/>
      <c r="F26" s="11">
        <f>IF(E26&gt;"",VLOOKUP(E26,Sheet2!$A$1:$B$5,2)*C26,0)</f>
        <v>0</v>
      </c>
    </row>
    <row r="27" spans="1:6" s="7" customFormat="1" ht="18.75">
      <c r="C27" s="8"/>
      <c r="D27" s="8"/>
      <c r="E27" s="8"/>
      <c r="F27" s="11">
        <f>IF(E27&gt;"",VLOOKUP(E27,Sheet2!$A$1:$B$5,2)*C27,0)</f>
        <v>0</v>
      </c>
    </row>
    <row r="28" spans="1:6" s="7" customFormat="1" ht="18.75">
      <c r="C28" s="8"/>
      <c r="D28" s="8"/>
      <c r="E28" s="8"/>
      <c r="F28" s="11">
        <f>IF(E28&gt;"",VLOOKUP(E28,Sheet2!$A$1:$B$5,2)*C28,0)</f>
        <v>0</v>
      </c>
    </row>
    <row r="29" spans="1:6" s="7" customFormat="1" ht="18.75">
      <c r="C29" s="8"/>
      <c r="D29" s="8"/>
      <c r="E29" s="8"/>
      <c r="F29" s="11">
        <f>IF(E29&gt;"",VLOOKUP(E29,Sheet2!$A$1:$B$5,2)*C29,0)</f>
        <v>0</v>
      </c>
    </row>
    <row r="30" spans="1:6" s="7" customFormat="1" ht="18.75">
      <c r="C30" s="8"/>
      <c r="E30" s="8"/>
      <c r="F30" s="11">
        <f>IF(E30&gt;"",VLOOKUP(E30,Sheet2!$A$1:$B$5,2)*C30,0)</f>
        <v>0</v>
      </c>
    </row>
    <row r="31" spans="1:6" s="7" customFormat="1"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5</v>
      </c>
      <c r="C34" s="8">
        <f>SUM(Sheet2!A5:'Sheet2'!A33)</f>
        <v>0</v>
      </c>
      <c r="D34" s="13"/>
      <c r="E34" s="13"/>
      <c r="F34" s="13"/>
    </row>
    <row r="35" spans="1:6" s="7" customFormat="1">
      <c r="A35" s="7" t="s">
        <v>6</v>
      </c>
      <c r="C35" s="8">
        <f>SUM(F5:F30)</f>
        <v>0</v>
      </c>
      <c r="D35" s="13"/>
      <c r="E35" s="13"/>
      <c r="F35" s="13"/>
    </row>
    <row r="36" spans="1:6" s="7" customFormat="1">
      <c r="C36" s="8"/>
      <c r="D36" s="13"/>
      <c r="E36" s="13"/>
      <c r="F36" s="13"/>
    </row>
    <row r="37" spans="1:6" s="7" customFormat="1">
      <c r="A37" s="7" t="s">
        <v>7</v>
      </c>
      <c r="C37" s="9">
        <f>IF(C34&gt;0,C35/C34,0)</f>
        <v>0</v>
      </c>
      <c r="D37" s="13"/>
      <c r="E37" s="13"/>
      <c r="F37" s="13"/>
    </row>
    <row r="38" spans="1:6" s="7" customFormat="1">
      <c r="C38" s="13"/>
      <c r="E38" s="8"/>
      <c r="F38" s="8"/>
    </row>
    <row r="39" spans="1:6" s="7" customFormat="1">
      <c r="A39" s="13" t="s">
        <v>19</v>
      </c>
      <c r="B39" s="13"/>
      <c r="C39" s="13"/>
      <c r="E39" s="8"/>
      <c r="F39" s="8"/>
    </row>
    <row r="40" spans="1:6" s="7" customFormat="1">
      <c r="A40" s="13"/>
      <c r="B40" s="13"/>
      <c r="C40" s="8"/>
      <c r="E40" s="8"/>
      <c r="F40" s="8"/>
    </row>
    <row r="41" spans="1:6" s="7" customFormat="1">
      <c r="A41" s="13"/>
      <c r="B41" s="13"/>
      <c r="C41" s="8"/>
      <c r="E41" s="8"/>
      <c r="F41" s="8"/>
    </row>
    <row r="42" spans="1:6" s="7" customFormat="1">
      <c r="A42" s="13"/>
      <c r="B42" s="13"/>
      <c r="C42" s="8"/>
      <c r="E42" s="8"/>
      <c r="F42" s="8"/>
    </row>
    <row r="43" spans="1:6" s="7" customFormat="1">
      <c r="A43" s="7" t="s">
        <v>40</v>
      </c>
      <c r="C43" s="8"/>
      <c r="E43" s="8"/>
      <c r="F43" s="8"/>
    </row>
    <row r="44" spans="1:6" s="7" customFormat="1">
      <c r="A44" s="7" t="s">
        <v>41</v>
      </c>
      <c r="C44" s="8"/>
      <c r="E44" s="8"/>
      <c r="F44" s="8"/>
    </row>
    <row r="45" spans="1:6" s="7" customFormat="1">
      <c r="A45" s="7" t="s">
        <v>42</v>
      </c>
      <c r="C45" s="8"/>
      <c r="E45" s="8"/>
      <c r="F45" s="8"/>
    </row>
    <row r="46" spans="1:6" s="7" customFormat="1">
      <c r="A46" s="7" t="s">
        <v>43</v>
      </c>
      <c r="C46" s="8"/>
      <c r="E46" s="8"/>
      <c r="F46" s="8"/>
    </row>
    <row r="47" spans="1:6" s="5" customFormat="1" ht="18.75">
      <c r="A47" s="10" t="s">
        <v>44</v>
      </c>
      <c r="B47" s="7"/>
      <c r="C47" s="8"/>
      <c r="E47" s="6"/>
      <c r="F47" s="6"/>
    </row>
    <row r="48" spans="1:6">
      <c r="A48" s="7"/>
      <c r="B48" s="7"/>
      <c r="C48" s="8"/>
    </row>
    <row r="49" spans="1:3">
      <c r="A49" s="7" t="s">
        <v>45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7"/>
      <c r="B52" s="5"/>
    </row>
    <row r="53" spans="1:3">
      <c r="A53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61" orientation="landscape" horizontalDpi="4294967292" verticalDpi="4294967292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5195B-8F00-44F7-8837-6DE43653D55C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117C5-9E32-4999-ADA2-A43A9938086A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83F83-02DB-4E9A-80BE-066AC1C35848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5594F-DB6D-4C96-A930-B2AD5EB75E32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28980-E488-48EF-83BC-434B7661CC81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ED94D-1A28-4030-B2F8-50DB0807B309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36B4B-D166-4D33-9D46-C534480D5FE8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8F917-22F2-45D3-B0F1-818769E11B5D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 ht="18">
      <c r="A17" s="2">
        <f>IF(Sheet1!E16&gt;"",Sheet1!C16,0)</f>
        <v>0</v>
      </c>
    </row>
    <row r="18" spans="1:1" ht="18">
      <c r="A18" s="2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EBB17-B589-43E1-A687-28DB0A71304C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92CA2-C390-47BC-AEDD-88E042653FB1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4A1C8-A9C3-4DF5-B243-F09EFD73FFF5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358C3-B5A9-4F42-9604-0C2D11B7A038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BC40B-B964-4E2D-A84E-DDD1F2A38A4A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589C1-2761-4F1C-8AB9-7EB64EAAAC57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A290D-8483-4693-AAC3-406A7B43750B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2011-12-09T16:49:53Z</cp:lastPrinted>
  <dcterms:created xsi:type="dcterms:W3CDTF">1998-11-02T22:06:08Z</dcterms:created>
  <dcterms:modified xsi:type="dcterms:W3CDTF">2024-10-22T20:45:09Z</dcterms:modified>
</cp:coreProperties>
</file>